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  <sheet name="Chart1" sheetId="4" r:id="rId4"/>
  </sheets>
  <definedNames/>
  <calcPr fullCalcOnLoad="1"/>
</workbook>
</file>

<file path=xl/sharedStrings.xml><?xml version="1.0" encoding="utf-8"?>
<sst xmlns="http://schemas.openxmlformats.org/spreadsheetml/2006/main" count="106" uniqueCount="75">
  <si>
    <t>FP1</t>
  </si>
  <si>
    <t>TN1</t>
  </si>
  <si>
    <t>FN1</t>
  </si>
  <si>
    <t>TP1</t>
  </si>
  <si>
    <t>FP2</t>
  </si>
  <si>
    <t>TN2</t>
  </si>
  <si>
    <t>FN2</t>
  </si>
  <si>
    <t>TP2</t>
  </si>
  <si>
    <t>P</t>
  </si>
  <si>
    <t>N</t>
  </si>
  <si>
    <t>Control</t>
  </si>
  <si>
    <t>TP3</t>
  </si>
  <si>
    <t>FP3</t>
  </si>
  <si>
    <t>FN3</t>
  </si>
  <si>
    <t>TN3</t>
  </si>
  <si>
    <t>P[111]</t>
  </si>
  <si>
    <t>P[110]</t>
  </si>
  <si>
    <t>P[101]</t>
  </si>
  <si>
    <t>P[100]</t>
  </si>
  <si>
    <t>P[011]</t>
  </si>
  <si>
    <t>P[010]</t>
  </si>
  <si>
    <t>P[001]</t>
  </si>
  <si>
    <t>P[000]</t>
  </si>
  <si>
    <t>P[P|111]</t>
  </si>
  <si>
    <t>P[P|110]</t>
  </si>
  <si>
    <t>P[P|101]</t>
  </si>
  <si>
    <t>P[P|100]</t>
  </si>
  <si>
    <t>P[P|011]</t>
  </si>
  <si>
    <t>P[P|010]</t>
  </si>
  <si>
    <t>P[P|001]</t>
  </si>
  <si>
    <t>P[P|000]</t>
  </si>
  <si>
    <t>P[N|111]</t>
  </si>
  <si>
    <t>P[N|110]</t>
  </si>
  <si>
    <t>P[N|101]</t>
  </si>
  <si>
    <t>P[N|100]</t>
  </si>
  <si>
    <t>P[N|011]</t>
  </si>
  <si>
    <t>P[N|010]</t>
  </si>
  <si>
    <t>P[N|001]</t>
  </si>
  <si>
    <t>P[N|000]</t>
  </si>
  <si>
    <t>Prediction function</t>
  </si>
  <si>
    <t>TP</t>
  </si>
  <si>
    <t>FN</t>
  </si>
  <si>
    <t>FP</t>
  </si>
  <si>
    <t>Sum</t>
  </si>
  <si>
    <t>TN</t>
  </si>
  <si>
    <t>"FN" = false negatives rate</t>
  </si>
  <si>
    <t>"TP" = true positives rate</t>
  </si>
  <si>
    <t>"FP" = false positives rate</t>
  </si>
  <si>
    <t>"TN" = true negatives rate</t>
  </si>
  <si>
    <t>Positives</t>
  </si>
  <si>
    <t>Negatives</t>
  </si>
  <si>
    <t>p = P/(P+N)</t>
  </si>
  <si>
    <t>n = N/(P+N)</t>
  </si>
  <si>
    <t>Prediction accuracy of individual data sources</t>
  </si>
  <si>
    <t>Data source 1</t>
  </si>
  <si>
    <t>Data source 2</t>
  </si>
  <si>
    <t>Data source 3</t>
  </si>
  <si>
    <t>Overall prediction accuracy (data sources 1, 2, 3)</t>
  </si>
  <si>
    <t>Overall prediction accuracy (data sources 1, 2)</t>
  </si>
  <si>
    <t>P[11]</t>
  </si>
  <si>
    <t>P[10]</t>
  </si>
  <si>
    <t>P[01]</t>
  </si>
  <si>
    <t>P[00]</t>
  </si>
  <si>
    <t>P[P|11]</t>
  </si>
  <si>
    <t>P[P|10]</t>
  </si>
  <si>
    <t>P[P|01]</t>
  </si>
  <si>
    <t>P[P|00]</t>
  </si>
  <si>
    <t>P[N|11]</t>
  </si>
  <si>
    <t>P[N|10]</t>
  </si>
  <si>
    <t>P[N|01]</t>
  </si>
  <si>
    <t>P[N|00]</t>
  </si>
  <si>
    <t>(FN+FP)/2</t>
  </si>
  <si>
    <t>(FN1+FP1)/2</t>
  </si>
  <si>
    <t>(FN2+FP2)/2</t>
  </si>
  <si>
    <t>(FN3+FP3)/2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</si>
</sst>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%"/>
    <numFmt numFmtId="166" formatCode="0.0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0.000000%"/>
    <numFmt numFmtId="176" formatCode="0.00000%"/>
    <numFmt numFmtId="177" formatCode="0.000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21" applyAlignment="1">
      <alignment/>
    </xf>
    <xf numFmtId="9" fontId="0" fillId="0" borderId="0" xfId="0" applyNumberFormat="1" applyAlignment="1">
      <alignment/>
    </xf>
    <xf numFmtId="164" fontId="0" fillId="0" borderId="0" xfId="21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21" applyFont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21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21" applyNumberFormat="1" applyFont="1" applyAlignment="1">
      <alignment/>
    </xf>
    <xf numFmtId="10" fontId="0" fillId="0" borderId="0" xfId="21" applyNumberFormat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6"/>
          <c:w val="0.613"/>
          <c:h val="0.88625"/>
        </c:manualLayout>
      </c:layout>
      <c:scatterChart>
        <c:scatterStyle val="lineMarker"/>
        <c:varyColors val="0"/>
        <c:ser>
          <c:idx val="0"/>
          <c:order val="0"/>
          <c:tx>
            <c:v>3 data sources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Sheet2!$A$3:$A$13</c:f>
              <c:numCach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Sheet2!$G$3:$G$13</c:f>
              <c:numCache>
                <c:ptCount val="11"/>
                <c:pt idx="0">
                  <c:v>2.9999998E-14</c:v>
                </c:pt>
                <c:pt idx="1">
                  <c:v>0.007250000000000001</c:v>
                </c:pt>
                <c:pt idx="2">
                  <c:v>0.028000000000000004</c:v>
                </c:pt>
                <c:pt idx="3">
                  <c:v>0.06075</c:v>
                </c:pt>
                <c:pt idx="4">
                  <c:v>0.10400000000000002</c:v>
                </c:pt>
                <c:pt idx="5">
                  <c:v>0.15625</c:v>
                </c:pt>
                <c:pt idx="6">
                  <c:v>0.216</c:v>
                </c:pt>
                <c:pt idx="7">
                  <c:v>0.28174999999999994</c:v>
                </c:pt>
                <c:pt idx="8">
                  <c:v>0.352</c:v>
                </c:pt>
                <c:pt idx="9">
                  <c:v>0.42525</c:v>
                </c:pt>
                <c:pt idx="10">
                  <c:v>0.49999985000000013</c:v>
                </c:pt>
              </c:numCache>
            </c:numRef>
          </c:yVal>
          <c:smooth val="1"/>
        </c:ser>
        <c:ser>
          <c:idx val="1"/>
          <c:order val="1"/>
          <c:tx>
            <c:v>2 data sources = 1 data source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Sheet2!$A$3:$A$13</c:f>
              <c:numCach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</c:numCache>
            </c:numRef>
          </c:xVal>
          <c:yVal>
            <c:numRef>
              <c:f>Sheet2!$M$3:$M$13</c:f>
              <c:numCach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0.19999999999999998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0.49999990000000005</c:v>
                </c:pt>
              </c:numCache>
            </c:numRef>
          </c:yVal>
          <c:smooth val="0"/>
        </c:ser>
        <c:axId val="28926478"/>
        <c:axId val="59011711"/>
      </c:scatterChart>
      <c:valAx>
        <c:axId val="28926478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(FN+FP)/2 individual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crossBetween val="midCat"/>
        <c:dispUnits/>
        <c:majorUnit val="0.1"/>
      </c:valAx>
      <c:valAx>
        <c:axId val="5901171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(FN+FP)/2 combined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3205"/>
          <c:w val="0.292"/>
          <c:h val="0.224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257550" y="2105025"/>
          <a:ext cx="809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8"/>
  <sheetViews>
    <sheetView tabSelected="1" workbookViewId="0" topLeftCell="A1">
      <selection activeCell="I7" sqref="I7"/>
    </sheetView>
  </sheetViews>
  <sheetFormatPr defaultColWidth="9.140625" defaultRowHeight="12.75"/>
  <cols>
    <col min="1" max="1" width="12.421875" style="0" customWidth="1"/>
    <col min="2" max="2" width="15.421875" style="0" customWidth="1"/>
    <col min="3" max="3" width="11.00390625" style="0" bestFit="1" customWidth="1"/>
    <col min="4" max="4" width="10.00390625" style="0" customWidth="1"/>
    <col min="5" max="5" width="12.140625" style="0" customWidth="1"/>
    <col min="6" max="6" width="7.57421875" style="0" customWidth="1"/>
    <col min="7" max="7" width="8.140625" style="0" bestFit="1" customWidth="1"/>
    <col min="8" max="8" width="7.28125" style="0" bestFit="1" customWidth="1"/>
    <col min="9" max="9" width="3.7109375" style="0" customWidth="1"/>
    <col min="10" max="10" width="16.421875" style="0" bestFit="1" customWidth="1"/>
    <col min="11" max="11" width="4.140625" style="0" customWidth="1"/>
    <col min="12" max="12" width="8.28125" style="0" bestFit="1" customWidth="1"/>
  </cols>
  <sheetData>
    <row r="1" spans="1:2" ht="12.75">
      <c r="A1" s="13" t="s">
        <v>49</v>
      </c>
      <c r="B1" s="13" t="s">
        <v>50</v>
      </c>
    </row>
    <row r="2" spans="1:4" ht="12.75">
      <c r="A2" t="s">
        <v>8</v>
      </c>
      <c r="B2" t="s">
        <v>9</v>
      </c>
      <c r="C2" t="s">
        <v>51</v>
      </c>
      <c r="D2" t="s">
        <v>52</v>
      </c>
    </row>
    <row r="3" spans="1:4" ht="12.75">
      <c r="A3">
        <v>100</v>
      </c>
      <c r="B3">
        <v>100</v>
      </c>
      <c r="C3" s="15">
        <f>A3/($A$3+$B$3)</f>
        <v>0.5</v>
      </c>
      <c r="D3" s="3">
        <f>B3/($A$3+$B$3)</f>
        <v>0.5</v>
      </c>
    </row>
    <row r="5" spans="1:10" ht="12.75">
      <c r="A5" s="13" t="s">
        <v>53</v>
      </c>
      <c r="J5" t="s">
        <v>10</v>
      </c>
    </row>
    <row r="6" spans="1:12" ht="12.75">
      <c r="A6" t="s">
        <v>54</v>
      </c>
      <c r="B6" t="s">
        <v>0</v>
      </c>
      <c r="C6" s="9">
        <v>0.1</v>
      </c>
      <c r="D6" s="9"/>
      <c r="E6" t="s">
        <v>1</v>
      </c>
      <c r="F6" s="2">
        <f>1-C6</f>
        <v>0.9</v>
      </c>
      <c r="G6" s="2"/>
      <c r="H6" s="16" t="s">
        <v>72</v>
      </c>
      <c r="I6" s="2"/>
      <c r="J6" s="2">
        <f>C6+F6</f>
        <v>1</v>
      </c>
      <c r="L6" t="s">
        <v>47</v>
      </c>
    </row>
    <row r="7" spans="2:12" ht="12.75">
      <c r="B7" t="s">
        <v>2</v>
      </c>
      <c r="C7" s="1">
        <v>0.1</v>
      </c>
      <c r="D7" s="1"/>
      <c r="E7" t="s">
        <v>3</v>
      </c>
      <c r="F7" s="2">
        <f>1-C7</f>
        <v>0.9</v>
      </c>
      <c r="G7" s="2"/>
      <c r="H7" s="12">
        <f>(C6+C7)/2</f>
        <v>0.1</v>
      </c>
      <c r="I7" s="2"/>
      <c r="J7" s="2">
        <f>C7+F7</f>
        <v>1</v>
      </c>
      <c r="L7" t="s">
        <v>46</v>
      </c>
    </row>
    <row r="8" spans="3:12" ht="12.75">
      <c r="C8" s="2"/>
      <c r="E8" s="1"/>
      <c r="L8" t="s">
        <v>45</v>
      </c>
    </row>
    <row r="9" spans="1:12" ht="12.75">
      <c r="A9" t="s">
        <v>55</v>
      </c>
      <c r="B9" t="s">
        <v>4</v>
      </c>
      <c r="C9" s="9">
        <v>0.1</v>
      </c>
      <c r="D9" s="9"/>
      <c r="E9" s="7" t="s">
        <v>5</v>
      </c>
      <c r="F9" s="2">
        <f>1-C9</f>
        <v>0.9</v>
      </c>
      <c r="G9" s="2"/>
      <c r="H9" s="16" t="s">
        <v>73</v>
      </c>
      <c r="I9" s="2"/>
      <c r="J9" s="2">
        <f>C9+F9</f>
        <v>1</v>
      </c>
      <c r="L9" t="s">
        <v>48</v>
      </c>
    </row>
    <row r="10" spans="2:10" ht="12.75">
      <c r="B10" s="7" t="s">
        <v>6</v>
      </c>
      <c r="C10" s="1">
        <v>0.1</v>
      </c>
      <c r="D10" s="1"/>
      <c r="E10" t="s">
        <v>7</v>
      </c>
      <c r="F10" s="2">
        <f>1-C10</f>
        <v>0.9</v>
      </c>
      <c r="G10" s="2"/>
      <c r="H10" s="12">
        <f>(C9+C10)/2</f>
        <v>0.1</v>
      </c>
      <c r="I10" s="2"/>
      <c r="J10" s="2">
        <f>C10+F10</f>
        <v>1</v>
      </c>
    </row>
    <row r="11" spans="3:10" ht="12.75">
      <c r="C11" s="2"/>
      <c r="D11" s="2"/>
      <c r="E11" s="7"/>
      <c r="F11" s="1"/>
      <c r="G11" s="1"/>
      <c r="H11" s="1"/>
      <c r="I11" s="1"/>
      <c r="J11" s="1"/>
    </row>
    <row r="12" spans="1:11" ht="12.75">
      <c r="A12" t="s">
        <v>56</v>
      </c>
      <c r="B12" t="s">
        <v>12</v>
      </c>
      <c r="C12" s="1">
        <v>0.1</v>
      </c>
      <c r="D12" s="9"/>
      <c r="E12" s="8" t="s">
        <v>14</v>
      </c>
      <c r="F12" s="2">
        <f>1-C12</f>
        <v>0.9</v>
      </c>
      <c r="G12" s="2"/>
      <c r="H12" s="16" t="s">
        <v>74</v>
      </c>
      <c r="I12" s="2"/>
      <c r="J12" s="2">
        <f>C12+F12</f>
        <v>1</v>
      </c>
      <c r="K12" s="2"/>
    </row>
    <row r="13" spans="2:10" ht="12.75">
      <c r="B13" s="8" t="s">
        <v>13</v>
      </c>
      <c r="C13" s="1">
        <v>0.1</v>
      </c>
      <c r="D13" s="1"/>
      <c r="E13" t="s">
        <v>11</v>
      </c>
      <c r="F13" s="2">
        <f>1-C13</f>
        <v>0.9</v>
      </c>
      <c r="G13" s="2"/>
      <c r="H13" s="12">
        <f>(C12+C13)/2</f>
        <v>0.1</v>
      </c>
      <c r="I13" s="2"/>
      <c r="J13" s="2">
        <f>C13+F13</f>
        <v>1</v>
      </c>
    </row>
    <row r="14" spans="2:6" ht="12.75">
      <c r="B14" s="8"/>
      <c r="C14" s="1"/>
      <c r="D14" s="1"/>
      <c r="F14" s="2"/>
    </row>
    <row r="15" spans="2:6" ht="12.75">
      <c r="B15" s="8"/>
      <c r="C15" s="1"/>
      <c r="D15" s="1"/>
      <c r="F15" s="2"/>
    </row>
    <row r="16" spans="1:5" ht="12.75">
      <c r="A16" s="13" t="s">
        <v>57</v>
      </c>
      <c r="B16" s="9"/>
      <c r="C16" s="8"/>
      <c r="D16" s="2"/>
      <c r="E16" s="1"/>
    </row>
    <row r="17" spans="1:18" ht="12.75">
      <c r="A17" s="8"/>
      <c r="B17" s="9"/>
      <c r="C17" s="8"/>
      <c r="D17" s="2"/>
      <c r="E17" s="1"/>
      <c r="F17" s="2"/>
      <c r="J17" t="s">
        <v>10</v>
      </c>
      <c r="L17" t="s">
        <v>39</v>
      </c>
      <c r="N17" s="13" t="s">
        <v>40</v>
      </c>
      <c r="O17" s="13" t="s">
        <v>41</v>
      </c>
      <c r="P17" s="13" t="s">
        <v>42</v>
      </c>
      <c r="Q17" s="13" t="s">
        <v>44</v>
      </c>
      <c r="R17" s="13" t="s">
        <v>71</v>
      </c>
    </row>
    <row r="18" spans="1:17" ht="12.75">
      <c r="A18" s="8" t="s">
        <v>15</v>
      </c>
      <c r="B18" s="10">
        <f>F7*F10*F13*C3+C6*C9*C12*D3</f>
        <v>0.36500000000000005</v>
      </c>
      <c r="C18" s="1"/>
      <c r="D18" s="8" t="s">
        <v>23</v>
      </c>
      <c r="E18" s="3">
        <f>F7*F10*F13*C3/B18</f>
        <v>0.9986301369863013</v>
      </c>
      <c r="F18" s="2"/>
      <c r="G18" s="8" t="s">
        <v>31</v>
      </c>
      <c r="H18" s="4">
        <f>C6*C9*C12*D3/B18</f>
        <v>0.0013698630136986304</v>
      </c>
      <c r="J18" s="4">
        <f aca="true" t="shared" si="0" ref="J18:J25">E18+H18</f>
        <v>1</v>
      </c>
      <c r="L18" t="b">
        <f aca="true" t="shared" si="1" ref="L18:L25">(E18&gt;H18)</f>
        <v>1</v>
      </c>
      <c r="N18" s="3">
        <f>L18*F7*F10*F13</f>
        <v>0.7290000000000001</v>
      </c>
      <c r="O18" s="3">
        <f>(1-L18)*F7*F10*F13</f>
        <v>0</v>
      </c>
      <c r="P18" s="3">
        <f>L18*C6*C9*C12</f>
        <v>0.0010000000000000002</v>
      </c>
      <c r="Q18" s="3">
        <f>(1-L18)*C6*C9*C12</f>
        <v>0</v>
      </c>
    </row>
    <row r="19" spans="1:17" ht="12.75">
      <c r="A19" s="8" t="s">
        <v>16</v>
      </c>
      <c r="B19" s="10">
        <f>F7*F10*C13*C3+C6*C9*F12*D3</f>
        <v>0.04500000000000001</v>
      </c>
      <c r="C19" s="1"/>
      <c r="D19" s="8" t="s">
        <v>24</v>
      </c>
      <c r="E19" s="3">
        <f>F7*F10*C13*C3/B19</f>
        <v>0.8999999999999999</v>
      </c>
      <c r="F19" s="2"/>
      <c r="G19" s="8" t="s">
        <v>32</v>
      </c>
      <c r="H19" s="4">
        <f>C6*C9*F12*D3/B19</f>
        <v>0.1</v>
      </c>
      <c r="J19" s="4">
        <f t="shared" si="0"/>
        <v>0.9999999999999999</v>
      </c>
      <c r="L19" t="b">
        <f t="shared" si="1"/>
        <v>1</v>
      </c>
      <c r="N19" s="3">
        <f>L19*F7*F10*C13</f>
        <v>0.08100000000000002</v>
      </c>
      <c r="O19" s="3">
        <f>(1-L19)*F7*F10*C13</f>
        <v>0</v>
      </c>
      <c r="P19" s="3">
        <f>L19*C6*C9*F12</f>
        <v>0.009000000000000003</v>
      </c>
      <c r="Q19" s="3">
        <f>(1-L19)*C6*C9*F12</f>
        <v>0</v>
      </c>
    </row>
    <row r="20" spans="1:17" ht="12.75">
      <c r="A20" s="8" t="s">
        <v>17</v>
      </c>
      <c r="B20" s="10">
        <f>F7*C10*F13*C3+C6*F9*C12*D3</f>
        <v>0.04500000000000001</v>
      </c>
      <c r="C20" s="1"/>
      <c r="D20" s="8" t="s">
        <v>25</v>
      </c>
      <c r="E20" s="3">
        <f>F7*C10*F13*C3/B20</f>
        <v>0.8999999999999999</v>
      </c>
      <c r="F20" s="2"/>
      <c r="G20" s="8" t="s">
        <v>33</v>
      </c>
      <c r="H20" s="4">
        <f>C6*F9*C12*D3/B20</f>
        <v>0.09999999999999998</v>
      </c>
      <c r="J20" s="4">
        <f t="shared" si="0"/>
        <v>0.9999999999999999</v>
      </c>
      <c r="L20" t="b">
        <f t="shared" si="1"/>
        <v>1</v>
      </c>
      <c r="N20" s="3">
        <f>L20*F7*C10*F13</f>
        <v>0.08100000000000002</v>
      </c>
      <c r="O20" s="3">
        <f>(1-L20)*F7*C10*F13</f>
        <v>0</v>
      </c>
      <c r="P20" s="3">
        <f>L20*C6*F9*C12</f>
        <v>0.009000000000000001</v>
      </c>
      <c r="Q20" s="3">
        <f>(1-L20)*C6*F9*C12</f>
        <v>0</v>
      </c>
    </row>
    <row r="21" spans="1:17" ht="12.75">
      <c r="A21" s="8" t="s">
        <v>18</v>
      </c>
      <c r="B21" s="10">
        <f>F7*C10*C13*C3+C6*F9*F12*D3</f>
        <v>0.04500000000000001</v>
      </c>
      <c r="C21" s="1"/>
      <c r="D21" s="8" t="s">
        <v>26</v>
      </c>
      <c r="E21" s="3">
        <f>F7*C10*C13*C3/B21</f>
        <v>0.09999999999999998</v>
      </c>
      <c r="F21" s="2"/>
      <c r="G21" s="8" t="s">
        <v>34</v>
      </c>
      <c r="H21" s="4">
        <f>C6*F9*F12*D3/B21</f>
        <v>0.8999999999999999</v>
      </c>
      <c r="J21" s="4">
        <f t="shared" si="0"/>
        <v>0.9999999999999999</v>
      </c>
      <c r="L21" t="b">
        <f t="shared" si="1"/>
        <v>0</v>
      </c>
      <c r="N21" s="3">
        <f>L21*F7*C10*C13</f>
        <v>0</v>
      </c>
      <c r="O21" s="3">
        <f>(1-L21)*F7*C10*C13</f>
        <v>0.009000000000000001</v>
      </c>
      <c r="P21" s="3">
        <f>L21*C6*F9*F12</f>
        <v>0</v>
      </c>
      <c r="Q21" s="3">
        <f>(1-L21)*C6*F9*F12</f>
        <v>0.08100000000000002</v>
      </c>
    </row>
    <row r="22" spans="1:17" ht="12.75">
      <c r="A22" s="8" t="s">
        <v>19</v>
      </c>
      <c r="B22" s="10">
        <f>C7*F10*F13*C3+F6*C9*C12*D3</f>
        <v>0.04500000000000001</v>
      </c>
      <c r="C22" s="1"/>
      <c r="D22" s="8" t="s">
        <v>27</v>
      </c>
      <c r="E22" s="3">
        <f>C7*F10*F13*C3/B22</f>
        <v>0.8999999999999999</v>
      </c>
      <c r="F22" s="2"/>
      <c r="G22" s="8" t="s">
        <v>35</v>
      </c>
      <c r="H22" s="4">
        <f>F6*C9*C12*D3/B22</f>
        <v>0.09999999999999998</v>
      </c>
      <c r="J22" s="4">
        <f t="shared" si="0"/>
        <v>0.9999999999999999</v>
      </c>
      <c r="L22" t="b">
        <f t="shared" si="1"/>
        <v>1</v>
      </c>
      <c r="N22" s="3">
        <f>L22*C7*F10*F13</f>
        <v>0.08100000000000002</v>
      </c>
      <c r="O22" s="3">
        <f>(1-L22)*C7*F10*F13</f>
        <v>0</v>
      </c>
      <c r="P22" s="3">
        <f>L22*F6*C9*C12</f>
        <v>0.009000000000000001</v>
      </c>
      <c r="Q22" s="3">
        <f>(1-L22)*F6*C9*C12</f>
        <v>0</v>
      </c>
    </row>
    <row r="23" spans="1:17" ht="12.75">
      <c r="A23" s="8" t="s">
        <v>20</v>
      </c>
      <c r="B23" s="10">
        <f>C7*F10*C13*C3+F6*C9*F12*D3</f>
        <v>0.04500000000000001</v>
      </c>
      <c r="C23" s="1"/>
      <c r="D23" s="8" t="s">
        <v>28</v>
      </c>
      <c r="E23" s="3">
        <f>C7*F10*C13*C3/B23</f>
        <v>0.09999999999999998</v>
      </c>
      <c r="F23" s="2"/>
      <c r="G23" s="8" t="s">
        <v>36</v>
      </c>
      <c r="H23" s="4">
        <f>F6*C9*F12*D3/B23</f>
        <v>0.8999999999999999</v>
      </c>
      <c r="J23" s="4">
        <f t="shared" si="0"/>
        <v>0.9999999999999999</v>
      </c>
      <c r="L23" t="b">
        <f t="shared" si="1"/>
        <v>0</v>
      </c>
      <c r="N23" s="3">
        <f>L23*C7*F10*C13</f>
        <v>0</v>
      </c>
      <c r="O23" s="3">
        <f>(1-L23)*C7*F10*C13</f>
        <v>0.009000000000000001</v>
      </c>
      <c r="P23" s="3">
        <f>L23*F6*C9*F12</f>
        <v>0</v>
      </c>
      <c r="Q23" s="3">
        <f>(1-L23)*F6*C9*F12</f>
        <v>0.08100000000000002</v>
      </c>
    </row>
    <row r="24" spans="1:17" ht="12.75">
      <c r="A24" s="8" t="s">
        <v>21</v>
      </c>
      <c r="B24" s="10">
        <f>C7*C10*F13*C3+F6*F9*C12*D3</f>
        <v>0.04500000000000001</v>
      </c>
      <c r="C24" s="1"/>
      <c r="D24" s="8" t="s">
        <v>29</v>
      </c>
      <c r="E24" s="3">
        <f>C7*C10*F13*C3/B24</f>
        <v>0.1</v>
      </c>
      <c r="F24" s="2"/>
      <c r="G24" s="8" t="s">
        <v>37</v>
      </c>
      <c r="H24" s="4">
        <f>F6*F9*C12*D3/B24</f>
        <v>0.8999999999999999</v>
      </c>
      <c r="J24" s="4">
        <f t="shared" si="0"/>
        <v>0.9999999999999999</v>
      </c>
      <c r="L24" t="b">
        <f t="shared" si="1"/>
        <v>0</v>
      </c>
      <c r="N24" s="3">
        <f>L24*C7*C10*F13</f>
        <v>0</v>
      </c>
      <c r="O24" s="3">
        <f>(1-L24)*C7*C10*F13</f>
        <v>0.009000000000000003</v>
      </c>
      <c r="P24" s="3">
        <f>L24*F6*F9*C12</f>
        <v>0</v>
      </c>
      <c r="Q24" s="3">
        <f>(1-L24)*F6*F9*C12</f>
        <v>0.08100000000000002</v>
      </c>
    </row>
    <row r="25" spans="1:17" ht="12.75">
      <c r="A25" s="8" t="s">
        <v>22</v>
      </c>
      <c r="B25" s="10">
        <f>C7*C10*C13*C3+F6*F9*F12*D3</f>
        <v>0.36500000000000005</v>
      </c>
      <c r="C25" s="1"/>
      <c r="D25" s="8" t="s">
        <v>30</v>
      </c>
      <c r="E25" s="3">
        <f>C7*C10*C13*C3/B25</f>
        <v>0.0013698630136986304</v>
      </c>
      <c r="F25" s="2"/>
      <c r="G25" s="8" t="s">
        <v>38</v>
      </c>
      <c r="H25" s="4">
        <f>F6*F9*F12*D3/B25</f>
        <v>0.9986301369863013</v>
      </c>
      <c r="J25" s="4">
        <f t="shared" si="0"/>
        <v>1</v>
      </c>
      <c r="L25" t="b">
        <f t="shared" si="1"/>
        <v>0</v>
      </c>
      <c r="N25" s="3">
        <f>L25*C7*C10*C13</f>
        <v>0</v>
      </c>
      <c r="O25" s="3">
        <f>(1-L25)*C7*C10*C13</f>
        <v>0.0010000000000000002</v>
      </c>
      <c r="P25" s="3">
        <f>L25*F6*F9*F12</f>
        <v>0</v>
      </c>
      <c r="Q25" s="3">
        <f>(1-L25)*F6*F9*F12</f>
        <v>0.7290000000000001</v>
      </c>
    </row>
    <row r="26" spans="1:18" ht="12.75">
      <c r="A26" s="8" t="s">
        <v>10</v>
      </c>
      <c r="B26" s="10">
        <f>SUM(B18:B25)</f>
        <v>1.0000000000000002</v>
      </c>
      <c r="C26" s="1"/>
      <c r="E26" s="1"/>
      <c r="F26" s="2"/>
      <c r="M26" t="s">
        <v>43</v>
      </c>
      <c r="N26" s="11">
        <f>SUM(N18:N25)</f>
        <v>0.972</v>
      </c>
      <c r="O26" s="12">
        <f>SUM(O18:O25)</f>
        <v>0.028000000000000004</v>
      </c>
      <c r="P26" s="12">
        <f>SUM(P18:P25)</f>
        <v>0.028000000000000004</v>
      </c>
      <c r="Q26" s="12">
        <f>SUM(Q18:Q25)</f>
        <v>0.9720000000000002</v>
      </c>
      <c r="R26" s="11">
        <f>(O26+P26)/2</f>
        <v>0.028000000000000004</v>
      </c>
    </row>
    <row r="28" spans="14:17" ht="12.75">
      <c r="N28" t="s">
        <v>10</v>
      </c>
      <c r="O28" s="4">
        <f>N26+O26</f>
        <v>1</v>
      </c>
      <c r="P28" t="s">
        <v>10</v>
      </c>
      <c r="Q28" s="4">
        <f>P26+Q26</f>
        <v>1.0000000000000002</v>
      </c>
    </row>
    <row r="31" spans="1:6" ht="12.75">
      <c r="A31" s="13" t="s">
        <v>58</v>
      </c>
      <c r="B31" s="4"/>
      <c r="C31" s="4"/>
      <c r="D31" s="4"/>
      <c r="F31" s="4"/>
    </row>
    <row r="32" spans="2:18" ht="12.75">
      <c r="B32" s="4"/>
      <c r="C32" s="4"/>
      <c r="D32" s="4"/>
      <c r="J32" t="s">
        <v>10</v>
      </c>
      <c r="L32" t="s">
        <v>39</v>
      </c>
      <c r="N32" s="13" t="s">
        <v>40</v>
      </c>
      <c r="O32" s="13" t="s">
        <v>41</v>
      </c>
      <c r="P32" s="13" t="s">
        <v>42</v>
      </c>
      <c r="Q32" s="13" t="s">
        <v>44</v>
      </c>
      <c r="R32" s="13" t="s">
        <v>71</v>
      </c>
    </row>
    <row r="33" spans="1:17" ht="12.75">
      <c r="A33" t="s">
        <v>59</v>
      </c>
      <c r="B33" s="4">
        <f>F7*F10*C3+C6*C9*D3</f>
        <v>0.41000000000000003</v>
      </c>
      <c r="C33" s="4"/>
      <c r="D33" s="4" t="s">
        <v>63</v>
      </c>
      <c r="E33" s="3">
        <f>F7*F10*C3/B33</f>
        <v>0.9878048780487805</v>
      </c>
      <c r="G33" s="4" t="s">
        <v>67</v>
      </c>
      <c r="H33" s="3">
        <f>C6*C9*D3/B33</f>
        <v>0.012195121951219514</v>
      </c>
      <c r="J33" s="4">
        <f>E33+H33</f>
        <v>1</v>
      </c>
      <c r="L33" t="b">
        <f>(E33&gt;H33)</f>
        <v>1</v>
      </c>
      <c r="N33" s="3">
        <f>L33*F7*F10</f>
        <v>0.81</v>
      </c>
      <c r="O33" s="3">
        <f>(1-L33)*F7*F10</f>
        <v>0</v>
      </c>
      <c r="P33" s="3">
        <f>L33*C6*C9</f>
        <v>0.010000000000000002</v>
      </c>
      <c r="Q33" s="3">
        <f>(1-L33)*C6*C9</f>
        <v>0</v>
      </c>
    </row>
    <row r="34" spans="1:17" ht="12.75">
      <c r="A34" t="s">
        <v>60</v>
      </c>
      <c r="B34" s="4">
        <f>F7*C10*C3+C6*F9*D3</f>
        <v>0.09000000000000001</v>
      </c>
      <c r="D34" s="4" t="s">
        <v>64</v>
      </c>
      <c r="E34" s="3">
        <f>F7*C10*C3/B34</f>
        <v>0.5</v>
      </c>
      <c r="G34" s="4" t="s">
        <v>68</v>
      </c>
      <c r="H34" s="3">
        <f>C6*F9*D3/B34</f>
        <v>0.5</v>
      </c>
      <c r="J34" s="4">
        <f>E34+H34</f>
        <v>1</v>
      </c>
      <c r="L34" t="b">
        <f>(E34&gt;H34)</f>
        <v>0</v>
      </c>
      <c r="N34" s="3">
        <f>L34*F7*C10</f>
        <v>0</v>
      </c>
      <c r="O34" s="3">
        <f>(1-L34)*F7*C10</f>
        <v>0.09000000000000001</v>
      </c>
      <c r="P34" s="3">
        <f>L34*C6*F9</f>
        <v>0</v>
      </c>
      <c r="Q34" s="3">
        <f>(1-L34)*C6*F9</f>
        <v>0.09000000000000001</v>
      </c>
    </row>
    <row r="35" spans="1:17" ht="12.75">
      <c r="A35" t="s">
        <v>61</v>
      </c>
      <c r="B35" s="4">
        <f>C7*F10*C3+F6*C9*D3</f>
        <v>0.09000000000000001</v>
      </c>
      <c r="D35" s="4" t="s">
        <v>65</v>
      </c>
      <c r="E35" s="3">
        <f>C7*F10*C3/B35</f>
        <v>0.5</v>
      </c>
      <c r="G35" s="4" t="s">
        <v>69</v>
      </c>
      <c r="H35" s="3">
        <f>F6*C9*D3/B35</f>
        <v>0.5</v>
      </c>
      <c r="J35" s="4">
        <f>E35+H35</f>
        <v>1</v>
      </c>
      <c r="L35" t="b">
        <f>(E35&gt;=H35)</f>
        <v>1</v>
      </c>
      <c r="N35" s="3">
        <f>L35*C7*F10</f>
        <v>0.09000000000000001</v>
      </c>
      <c r="O35" s="3">
        <f>(1-L35)*C7*F10</f>
        <v>0</v>
      </c>
      <c r="P35" s="3">
        <f>L35*F6*C9</f>
        <v>0.09000000000000001</v>
      </c>
      <c r="Q35" s="3">
        <f>(1-L35)*F6*C9</f>
        <v>0</v>
      </c>
    </row>
    <row r="36" spans="1:17" ht="12.75">
      <c r="A36" t="s">
        <v>62</v>
      </c>
      <c r="B36" s="4">
        <f>C7*C10*C3+F6*F9*D3</f>
        <v>0.41000000000000003</v>
      </c>
      <c r="D36" s="4" t="s">
        <v>66</v>
      </c>
      <c r="E36" s="3">
        <f>C7*C10*C3/B36</f>
        <v>0.012195121951219514</v>
      </c>
      <c r="G36" s="4" t="s">
        <v>70</v>
      </c>
      <c r="H36" s="3">
        <f>F6*F9*D3/B36</f>
        <v>0.9878048780487805</v>
      </c>
      <c r="J36" s="4">
        <f>E36+H36</f>
        <v>1</v>
      </c>
      <c r="L36" t="b">
        <f>(E36&gt;H36)</f>
        <v>0</v>
      </c>
      <c r="N36" s="3">
        <f>L36*C7*C10</f>
        <v>0</v>
      </c>
      <c r="O36" s="3">
        <f>(1-L36)*C7*C10</f>
        <v>0.010000000000000002</v>
      </c>
      <c r="P36" s="3">
        <f>L36*F6*F9</f>
        <v>0</v>
      </c>
      <c r="Q36" s="3">
        <f>(1-L36)*F6*F9</f>
        <v>0.81</v>
      </c>
    </row>
    <row r="37" spans="1:18" ht="12.75">
      <c r="A37" t="s">
        <v>10</v>
      </c>
      <c r="B37" s="3">
        <f>SUM(B33:B36)</f>
        <v>1</v>
      </c>
      <c r="C37" s="3"/>
      <c r="D37" s="3"/>
      <c r="G37" s="3"/>
      <c r="H37" s="3"/>
      <c r="L37" s="5"/>
      <c r="M37" s="5" t="s">
        <v>43</v>
      </c>
      <c r="N37" s="11">
        <f>SUM(N33:N36)</f>
        <v>0.9</v>
      </c>
      <c r="O37" s="11">
        <f>SUM(O33:O36)</f>
        <v>0.1</v>
      </c>
      <c r="P37" s="11">
        <f>SUM(P33:P36)</f>
        <v>0.1</v>
      </c>
      <c r="Q37" s="11">
        <f>SUM(Q33:Q36)</f>
        <v>0.9</v>
      </c>
      <c r="R37" s="11">
        <f>(O37+P37)/2</f>
        <v>0.1</v>
      </c>
    </row>
    <row r="38" spans="2:13" ht="12.75">
      <c r="B38" s="3"/>
      <c r="C38" s="3"/>
      <c r="D38" s="3"/>
      <c r="G38" s="3"/>
      <c r="H38" s="3"/>
      <c r="L38" s="5"/>
      <c r="M38" s="5"/>
    </row>
    <row r="39" spans="14:17" ht="12.75">
      <c r="N39" t="s">
        <v>10</v>
      </c>
      <c r="O39" s="4">
        <f>N37+O37</f>
        <v>1</v>
      </c>
      <c r="P39" t="s">
        <v>10</v>
      </c>
      <c r="Q39" s="4">
        <f>P37+Q37</f>
        <v>1</v>
      </c>
    </row>
    <row r="41" ht="12.75">
      <c r="K41" s="6"/>
    </row>
    <row r="48" ht="12.75">
      <c r="J48" s="4"/>
    </row>
    <row r="51" ht="12.75">
      <c r="J51" s="3"/>
    </row>
    <row r="53" spans="2:8" ht="12.75">
      <c r="B53" s="3"/>
      <c r="C53" s="3"/>
      <c r="D53" s="3"/>
      <c r="G53" s="3"/>
      <c r="H53" s="3"/>
    </row>
    <row r="55" spans="2:7" ht="12.75">
      <c r="B55" s="3"/>
      <c r="G55" s="3"/>
    </row>
    <row r="56" ht="12.75">
      <c r="J56" s="3"/>
    </row>
    <row r="57" spans="2:8" ht="12.75">
      <c r="B57" s="3"/>
      <c r="C57" s="3"/>
      <c r="D57" s="3"/>
      <c r="G57" s="3"/>
      <c r="H57" s="3"/>
    </row>
    <row r="58" spans="2:8" ht="12.75">
      <c r="B58" s="3"/>
      <c r="C58" s="3"/>
      <c r="D58" s="3"/>
      <c r="G58" s="3"/>
      <c r="H58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"/>
  <sheetViews>
    <sheetView workbookViewId="0" topLeftCell="A1">
      <selection activeCell="B25" sqref="B25"/>
    </sheetView>
  </sheetViews>
  <sheetFormatPr defaultColWidth="9.140625" defaultRowHeight="12.75"/>
  <cols>
    <col min="8" max="8" width="5.00390625" style="0" customWidth="1"/>
  </cols>
  <sheetData>
    <row r="1" spans="3:9" ht="12.75">
      <c r="C1" s="13" t="s">
        <v>57</v>
      </c>
      <c r="I1" s="13" t="s">
        <v>58</v>
      </c>
    </row>
    <row r="2" spans="1:13" ht="12.75">
      <c r="A2" s="13" t="s">
        <v>0</v>
      </c>
      <c r="B2" s="13" t="s">
        <v>2</v>
      </c>
      <c r="C2" s="13" t="s">
        <v>40</v>
      </c>
      <c r="D2" s="13" t="s">
        <v>41</v>
      </c>
      <c r="E2" s="13" t="s">
        <v>42</v>
      </c>
      <c r="F2" s="13" t="s">
        <v>44</v>
      </c>
      <c r="G2" s="13" t="s">
        <v>71</v>
      </c>
      <c r="H2" s="13"/>
      <c r="I2" s="13" t="s">
        <v>40</v>
      </c>
      <c r="J2" s="13" t="s">
        <v>41</v>
      </c>
      <c r="K2" s="13" t="s">
        <v>42</v>
      </c>
      <c r="L2" s="13" t="s">
        <v>44</v>
      </c>
      <c r="M2" s="13" t="s">
        <v>71</v>
      </c>
    </row>
    <row r="3" spans="1:13" ht="12.75">
      <c r="A3" s="1">
        <v>0</v>
      </c>
      <c r="B3" s="1">
        <f>A3</f>
        <v>0</v>
      </c>
      <c r="C3" s="14">
        <v>0.99999999999997</v>
      </c>
      <c r="D3" s="14">
        <v>2.9999998E-14</v>
      </c>
      <c r="E3" s="14">
        <v>2.9999998E-14</v>
      </c>
      <c r="F3" s="14">
        <v>0.9999999999999701</v>
      </c>
      <c r="G3" s="14">
        <f>(D3+E3)/2</f>
        <v>2.9999998E-14</v>
      </c>
      <c r="H3" s="14"/>
      <c r="I3" s="14">
        <f>SUM(I1:I2)</f>
        <v>0</v>
      </c>
      <c r="J3" s="14">
        <f>SUM(J1:J2)</f>
        <v>0</v>
      </c>
      <c r="K3" s="14">
        <f>SUM(K1:K2)</f>
        <v>0</v>
      </c>
      <c r="L3" s="14">
        <f>SUM(L1:L2)</f>
        <v>0</v>
      </c>
      <c r="M3" s="14">
        <f>(J3+K3)/2</f>
        <v>0</v>
      </c>
    </row>
    <row r="4" spans="1:13" ht="12.75">
      <c r="A4" s="1">
        <f>0.05</f>
        <v>0.05</v>
      </c>
      <c r="B4" s="1">
        <f aca="true" t="shared" si="0" ref="B4:B13">A4</f>
        <v>0.05</v>
      </c>
      <c r="C4" s="14">
        <v>0.9927499999999998</v>
      </c>
      <c r="D4" s="14">
        <v>0.007250000000000001</v>
      </c>
      <c r="E4" s="14">
        <v>0.007250000000000001</v>
      </c>
      <c r="F4" s="14">
        <v>0.9927499999999999</v>
      </c>
      <c r="G4" s="14">
        <f aca="true" t="shared" si="1" ref="G4:G13">(D4+E4)/2</f>
        <v>0.007250000000000001</v>
      </c>
      <c r="H4" s="14"/>
      <c r="I4" s="14">
        <v>0.9025</v>
      </c>
      <c r="J4" s="14">
        <v>0.0975</v>
      </c>
      <c r="K4" s="14">
        <v>0.0025</v>
      </c>
      <c r="L4" s="14">
        <v>0.9975</v>
      </c>
      <c r="M4" s="14">
        <f aca="true" t="shared" si="2" ref="M4:M13">(J4+K4)/2</f>
        <v>0.05</v>
      </c>
    </row>
    <row r="5" spans="1:13" ht="12.75">
      <c r="A5" s="1">
        <f aca="true" t="shared" si="3" ref="A5:A13">A4+0.05</f>
        <v>0.1</v>
      </c>
      <c r="B5" s="1">
        <f t="shared" si="0"/>
        <v>0.1</v>
      </c>
      <c r="C5" s="14">
        <v>0.972</v>
      </c>
      <c r="D5" s="14">
        <v>0.028000000000000004</v>
      </c>
      <c r="E5" s="14">
        <v>0.028000000000000004</v>
      </c>
      <c r="F5" s="14">
        <v>0.9720000000000002</v>
      </c>
      <c r="G5" s="14">
        <f t="shared" si="1"/>
        <v>0.028000000000000004</v>
      </c>
      <c r="H5" s="14"/>
      <c r="I5" s="14">
        <v>0.81</v>
      </c>
      <c r="J5" s="14">
        <v>0.19</v>
      </c>
      <c r="K5" s="14">
        <v>0.01</v>
      </c>
      <c r="L5" s="14">
        <v>0.99</v>
      </c>
      <c r="M5" s="14">
        <f t="shared" si="2"/>
        <v>0.1</v>
      </c>
    </row>
    <row r="6" spans="1:13" ht="12.75">
      <c r="A6" s="1">
        <f t="shared" si="3"/>
        <v>0.15000000000000002</v>
      </c>
      <c r="B6" s="1">
        <f t="shared" si="0"/>
        <v>0.15000000000000002</v>
      </c>
      <c r="C6" s="14">
        <v>0.9392499999999999</v>
      </c>
      <c r="D6" s="14">
        <v>0.06075</v>
      </c>
      <c r="E6" s="14">
        <v>0.06075</v>
      </c>
      <c r="F6" s="14">
        <v>0.9392499999999999</v>
      </c>
      <c r="G6" s="14">
        <f t="shared" si="1"/>
        <v>0.06075</v>
      </c>
      <c r="H6" s="14"/>
      <c r="I6" s="14">
        <v>0.7225</v>
      </c>
      <c r="J6" s="14">
        <v>0.2775</v>
      </c>
      <c r="K6" s="14">
        <v>0.0225</v>
      </c>
      <c r="L6" s="14">
        <v>0.9775</v>
      </c>
      <c r="M6" s="14">
        <f t="shared" si="2"/>
        <v>0.15000000000000002</v>
      </c>
    </row>
    <row r="7" spans="1:13" ht="12.75">
      <c r="A7" s="1">
        <f t="shared" si="3"/>
        <v>0.2</v>
      </c>
      <c r="B7" s="1">
        <f t="shared" si="0"/>
        <v>0.2</v>
      </c>
      <c r="C7" s="14">
        <v>0.8960000000000001</v>
      </c>
      <c r="D7" s="14">
        <v>0.10400000000000004</v>
      </c>
      <c r="E7" s="14">
        <v>0.10400000000000001</v>
      </c>
      <c r="F7" s="14">
        <v>0.8960000000000002</v>
      </c>
      <c r="G7" s="14">
        <f t="shared" si="1"/>
        <v>0.10400000000000002</v>
      </c>
      <c r="H7" s="14"/>
      <c r="I7" s="14">
        <v>0.64</v>
      </c>
      <c r="J7" s="14">
        <v>0.36</v>
      </c>
      <c r="K7" s="14">
        <v>0.04</v>
      </c>
      <c r="L7" s="14">
        <v>0.96</v>
      </c>
      <c r="M7" s="14">
        <f t="shared" si="2"/>
        <v>0.19999999999999998</v>
      </c>
    </row>
    <row r="8" spans="1:13" ht="12.75">
      <c r="A8" s="1">
        <f t="shared" si="3"/>
        <v>0.25</v>
      </c>
      <c r="B8" s="1">
        <f t="shared" si="0"/>
        <v>0.25</v>
      </c>
      <c r="C8" s="14">
        <v>0.84375</v>
      </c>
      <c r="D8" s="14">
        <v>0.15625</v>
      </c>
      <c r="E8" s="14">
        <v>0.15625</v>
      </c>
      <c r="F8" s="14">
        <v>0.84375</v>
      </c>
      <c r="G8" s="14">
        <f t="shared" si="1"/>
        <v>0.15625</v>
      </c>
      <c r="H8" s="14"/>
      <c r="I8" s="14">
        <v>0.5625</v>
      </c>
      <c r="J8" s="14">
        <v>0.4375</v>
      </c>
      <c r="K8" s="14">
        <v>0.0625</v>
      </c>
      <c r="L8" s="14">
        <v>0.9375</v>
      </c>
      <c r="M8" s="14">
        <f t="shared" si="2"/>
        <v>0.25</v>
      </c>
    </row>
    <row r="9" spans="1:13" ht="12.75">
      <c r="A9" s="1">
        <f t="shared" si="3"/>
        <v>0.3</v>
      </c>
      <c r="B9" s="1">
        <f t="shared" si="0"/>
        <v>0.3</v>
      </c>
      <c r="C9" s="14">
        <v>0.7839999999999999</v>
      </c>
      <c r="D9" s="14">
        <v>0.216</v>
      </c>
      <c r="E9" s="14">
        <v>0.216</v>
      </c>
      <c r="F9" s="14">
        <v>0.7839999999999998</v>
      </c>
      <c r="G9" s="14">
        <f t="shared" si="1"/>
        <v>0.216</v>
      </c>
      <c r="H9" s="14"/>
      <c r="I9" s="14">
        <v>0.49</v>
      </c>
      <c r="J9" s="14">
        <v>0.51</v>
      </c>
      <c r="K9" s="14">
        <v>0.09</v>
      </c>
      <c r="L9" s="14">
        <v>0.91</v>
      </c>
      <c r="M9" s="14">
        <f t="shared" si="2"/>
        <v>0.3</v>
      </c>
    </row>
    <row r="10" spans="1:13" ht="12.75">
      <c r="A10" s="1">
        <f t="shared" si="3"/>
        <v>0.35</v>
      </c>
      <c r="B10" s="1">
        <f t="shared" si="0"/>
        <v>0.35</v>
      </c>
      <c r="C10" s="14">
        <v>0.71825</v>
      </c>
      <c r="D10" s="14">
        <v>0.28174999999999994</v>
      </c>
      <c r="E10" s="14">
        <v>0.28174999999999994</v>
      </c>
      <c r="F10" s="14">
        <v>0.71825</v>
      </c>
      <c r="G10" s="14">
        <f t="shared" si="1"/>
        <v>0.28174999999999994</v>
      </c>
      <c r="H10" s="14"/>
      <c r="I10" s="14">
        <v>0.4225</v>
      </c>
      <c r="J10" s="14">
        <v>0.5775</v>
      </c>
      <c r="K10" s="14">
        <v>0.1225</v>
      </c>
      <c r="L10" s="14">
        <v>0.8775</v>
      </c>
      <c r="M10" s="14">
        <f t="shared" si="2"/>
        <v>0.35</v>
      </c>
    </row>
    <row r="11" spans="1:13" ht="12.75">
      <c r="A11" s="1">
        <f t="shared" si="3"/>
        <v>0.39999999999999997</v>
      </c>
      <c r="B11" s="1">
        <f t="shared" si="0"/>
        <v>0.39999999999999997</v>
      </c>
      <c r="C11" s="14">
        <v>0.648</v>
      </c>
      <c r="D11" s="14">
        <v>0.35200000000000004</v>
      </c>
      <c r="E11" s="14">
        <v>0.352</v>
      </c>
      <c r="F11" s="14">
        <v>0.6479999999999999</v>
      </c>
      <c r="G11" s="14">
        <f t="shared" si="1"/>
        <v>0.352</v>
      </c>
      <c r="H11" s="14"/>
      <c r="I11" s="14">
        <v>0.36</v>
      </c>
      <c r="J11" s="14">
        <v>0.64</v>
      </c>
      <c r="K11" s="14">
        <v>0.16</v>
      </c>
      <c r="L11" s="14">
        <v>0.84</v>
      </c>
      <c r="M11" s="14">
        <f t="shared" si="2"/>
        <v>0.4</v>
      </c>
    </row>
    <row r="12" spans="1:13" ht="12.75">
      <c r="A12" s="1">
        <f t="shared" si="3"/>
        <v>0.44999999999999996</v>
      </c>
      <c r="B12" s="1">
        <f t="shared" si="0"/>
        <v>0.44999999999999996</v>
      </c>
      <c r="C12" s="14">
        <v>0.5747500000000002</v>
      </c>
      <c r="D12" s="14">
        <v>0.4252500000000001</v>
      </c>
      <c r="E12" s="14">
        <v>0.42525</v>
      </c>
      <c r="F12" s="14">
        <v>0.5747500000000001</v>
      </c>
      <c r="G12" s="14">
        <f t="shared" si="1"/>
        <v>0.42525</v>
      </c>
      <c r="H12" s="14"/>
      <c r="I12" s="14">
        <v>0.3025</v>
      </c>
      <c r="J12" s="14">
        <v>0.6975</v>
      </c>
      <c r="K12" s="14">
        <v>0.2025</v>
      </c>
      <c r="L12" s="14">
        <v>0.7975</v>
      </c>
      <c r="M12" s="14">
        <f t="shared" si="2"/>
        <v>0.45</v>
      </c>
    </row>
    <row r="13" spans="1:13" ht="12.75">
      <c r="A13" s="1">
        <f t="shared" si="3"/>
        <v>0.49999999999999994</v>
      </c>
      <c r="B13" s="1">
        <f t="shared" si="0"/>
        <v>0.49999999999999994</v>
      </c>
      <c r="C13" s="14">
        <v>0.50000015</v>
      </c>
      <c r="D13" s="14">
        <v>0.49999985000000013</v>
      </c>
      <c r="E13" s="14">
        <v>0.4999998500000001</v>
      </c>
      <c r="F13" s="14">
        <v>0.5000001499999999</v>
      </c>
      <c r="G13" s="14">
        <f t="shared" si="1"/>
        <v>0.49999985000000013</v>
      </c>
      <c r="H13" s="14"/>
      <c r="I13" s="14">
        <v>0.25000010000000994</v>
      </c>
      <c r="J13" s="14">
        <v>0.7499998999999901</v>
      </c>
      <c r="K13" s="14">
        <v>0.24999990000001004</v>
      </c>
      <c r="L13" s="14">
        <v>0.75000009999999</v>
      </c>
      <c r="M13" s="14">
        <f t="shared" si="2"/>
        <v>0.49999990000000005</v>
      </c>
    </row>
    <row r="15" spans="1:2" ht="12.75">
      <c r="A15" t="s">
        <v>51</v>
      </c>
      <c r="B15" t="s">
        <v>52</v>
      </c>
    </row>
    <row r="16" spans="1:2" ht="12.75">
      <c r="A16">
        <v>0.5</v>
      </c>
      <c r="B16"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Jansen</dc:creator>
  <cp:keywords/>
  <dc:description/>
  <cp:lastModifiedBy>Ronald Jansen</cp:lastModifiedBy>
  <dcterms:created xsi:type="dcterms:W3CDTF">2001-12-07T03:59:15Z</dcterms:created>
  <dcterms:modified xsi:type="dcterms:W3CDTF">2001-12-12T01:41:44Z</dcterms:modified>
  <cp:category/>
  <cp:version/>
  <cp:contentType/>
  <cp:contentStatus/>
</cp:coreProperties>
</file>